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Лист3" sheetId="1" r:id="rId1"/>
  </sheets>
  <definedNames>
    <definedName name="_GoBack" localSheetId="0">Лист3!$A$28</definedName>
    <definedName name="_xlnm.Print_Area" localSheetId="0">Лист3!$A$1:$K$65</definedName>
  </definedNames>
  <calcPr calcId="124519" calcOnSave="0"/>
</workbook>
</file>

<file path=xl/calcChain.xml><?xml version="1.0" encoding="utf-8"?>
<calcChain xmlns="http://schemas.openxmlformats.org/spreadsheetml/2006/main">
  <c r="H29" i="1"/>
  <c r="H28" s="1"/>
  <c r="I52" l="1"/>
  <c r="I49"/>
  <c r="I44"/>
  <c r="G37"/>
  <c r="F29"/>
  <c r="G27"/>
  <c r="F19"/>
  <c r="G15"/>
  <c r="C58" l="1"/>
  <c r="C56"/>
  <c r="C53"/>
  <c r="C50"/>
  <c r="C48"/>
  <c r="C46"/>
  <c r="C41"/>
  <c r="C60" s="1"/>
  <c r="C29"/>
  <c r="C28" s="1"/>
  <c r="C14"/>
  <c r="C7"/>
  <c r="C40" l="1"/>
  <c r="C61" s="1"/>
  <c r="D19"/>
  <c r="D7" s="1"/>
  <c r="H7"/>
  <c r="F58"/>
  <c r="F56"/>
  <c r="F53"/>
  <c r="F50"/>
  <c r="F48"/>
  <c r="F46"/>
  <c r="F7" l="1"/>
  <c r="F28"/>
  <c r="F14"/>
  <c r="G14" s="1"/>
  <c r="I59"/>
  <c r="G59"/>
  <c r="H58"/>
  <c r="I58" s="1"/>
  <c r="E58"/>
  <c r="D58"/>
  <c r="G57"/>
  <c r="G56" s="1"/>
  <c r="H56"/>
  <c r="E56"/>
  <c r="D56"/>
  <c r="I55"/>
  <c r="G55"/>
  <c r="I54"/>
  <c r="G54"/>
  <c r="H53"/>
  <c r="E53"/>
  <c r="D53"/>
  <c r="I51"/>
  <c r="G51"/>
  <c r="H50"/>
  <c r="I50" s="1"/>
  <c r="E50"/>
  <c r="D50"/>
  <c r="G49"/>
  <c r="H48"/>
  <c r="E48"/>
  <c r="D48"/>
  <c r="I47"/>
  <c r="G47"/>
  <c r="H46"/>
  <c r="I46" s="1"/>
  <c r="E46"/>
  <c r="D46"/>
  <c r="G45"/>
  <c r="I42"/>
  <c r="G42"/>
  <c r="H41"/>
  <c r="F41"/>
  <c r="F60" s="1"/>
  <c r="E41"/>
  <c r="D41"/>
  <c r="I35"/>
  <c r="G35"/>
  <c r="I34"/>
  <c r="G34"/>
  <c r="I33"/>
  <c r="G33"/>
  <c r="G32"/>
  <c r="I30"/>
  <c r="G30"/>
  <c r="I29"/>
  <c r="E29"/>
  <c r="E28" s="1"/>
  <c r="D29"/>
  <c r="D28" s="1"/>
  <c r="G26"/>
  <c r="I25"/>
  <c r="G25"/>
  <c r="I23"/>
  <c r="G23"/>
  <c r="I22"/>
  <c r="G22"/>
  <c r="E19"/>
  <c r="E7" s="1"/>
  <c r="G18"/>
  <c r="G17"/>
  <c r="E14"/>
  <c r="D14"/>
  <c r="I12"/>
  <c r="G12"/>
  <c r="I11"/>
  <c r="G11"/>
  <c r="I10"/>
  <c r="G10"/>
  <c r="I8"/>
  <c r="G8"/>
  <c r="G58" l="1"/>
  <c r="G48"/>
  <c r="E60"/>
  <c r="G46"/>
  <c r="G41"/>
  <c r="E40"/>
  <c r="G29"/>
  <c r="D40"/>
  <c r="D60"/>
  <c r="G53"/>
  <c r="G7"/>
  <c r="I41"/>
  <c r="I53"/>
  <c r="I7"/>
  <c r="H60"/>
  <c r="I60" s="1"/>
  <c r="I28"/>
  <c r="G60" l="1"/>
  <c r="E61"/>
  <c r="D61"/>
  <c r="G28"/>
  <c r="F40"/>
  <c r="H40"/>
  <c r="H61" l="1"/>
  <c r="I40"/>
  <c r="F61"/>
  <c r="G40"/>
</calcChain>
</file>

<file path=xl/sharedStrings.xml><?xml version="1.0" encoding="utf-8"?>
<sst xmlns="http://schemas.openxmlformats.org/spreadsheetml/2006/main" count="110" uniqueCount="109">
  <si>
    <t>Код бюджетной классификации</t>
  </si>
  <si>
    <t>Налоговые и неналоговые доходы</t>
  </si>
  <si>
    <t>% ожид.исп. к уточн.бюджету</t>
  </si>
  <si>
    <t>Собственные доходы</t>
  </si>
  <si>
    <t>000 1 01 02 000 01 0000 110</t>
  </si>
  <si>
    <t>Налог на доходы физических лиц</t>
  </si>
  <si>
    <t>000 1 05 03 000 01 0000 110</t>
  </si>
  <si>
    <t>Единый сельскохозяйственный налог</t>
  </si>
  <si>
    <t>000 1 06 01 000 00 0000 110</t>
  </si>
  <si>
    <t>Налог на имущество физ.лиц</t>
  </si>
  <si>
    <t>000 1 06 06 000 00 0000 110</t>
  </si>
  <si>
    <t>Земельный налог</t>
  </si>
  <si>
    <t>000 1 08 00 000 00 0000 110</t>
  </si>
  <si>
    <t>Госпошлина</t>
  </si>
  <si>
    <t>000 1 09 00 000 00 0000 110</t>
  </si>
  <si>
    <t>Задолженности и перерасчеты по отмененным налогам и сборам</t>
  </si>
  <si>
    <t>000 1 11 00 000 00 0000 000</t>
  </si>
  <si>
    <t>Доходы от использования имущества</t>
  </si>
  <si>
    <t>000 1 11 05 025 00 0000 120</t>
  </si>
  <si>
    <t>Арендная плата за земли после разграничения собственности</t>
  </si>
  <si>
    <t>000 1 11 05 075 00 0000 120</t>
  </si>
  <si>
    <t>Аренда имущества,составляющая казну</t>
  </si>
  <si>
    <t>000 1 13 02 995 10 0000 130</t>
  </si>
  <si>
    <t>000 1 17 01 050 10 0000 180</t>
  </si>
  <si>
    <t>000 1 14 00 000 00 0000 000</t>
  </si>
  <si>
    <t>Доходы от продажи материальных и нематериальных активов</t>
  </si>
  <si>
    <t>000 1 14 02 053 00 0000 410</t>
  </si>
  <si>
    <t>Доходы от реализации имущества</t>
  </si>
  <si>
    <t>000 1 14 06 025 00 0000 430</t>
  </si>
  <si>
    <t>Доходы от продажи земельных участков после разграничения собственности</t>
  </si>
  <si>
    <t>000 1 13 01 995 00 0000 130</t>
  </si>
  <si>
    <t xml:space="preserve">Доходы от оказания платных услуг </t>
  </si>
  <si>
    <t>000 1  16 21 050 00 0000 140</t>
  </si>
  <si>
    <t>Штрафы</t>
  </si>
  <si>
    <t>000 1 17 05 000 00 0000 180</t>
  </si>
  <si>
    <t>Прочие неналоговые доходы</t>
  </si>
  <si>
    <t>000 1 17 05 050 13 0000 180</t>
  </si>
  <si>
    <t>Прочие неналоговые поступления</t>
  </si>
  <si>
    <t>000 117 15  030 00 0000 150</t>
  </si>
  <si>
    <t>Инициативные платежи</t>
  </si>
  <si>
    <t>000 2 00 00 000 00 0000 000</t>
  </si>
  <si>
    <t>Безвозмездные поступления</t>
  </si>
  <si>
    <t>000 2 02 16 000 00 0000 150</t>
  </si>
  <si>
    <t xml:space="preserve"> Дотации, в т.ч.</t>
  </si>
  <si>
    <t>000 2 02 16 001 00 0000 150</t>
  </si>
  <si>
    <t>Дотация на выравнивание</t>
  </si>
  <si>
    <t>000 2 02 15 002 00 0000 150</t>
  </si>
  <si>
    <t>Дотация на сбалансированность</t>
  </si>
  <si>
    <t>000 2 02 20 000 00 0000 150</t>
  </si>
  <si>
    <t>Субсидии</t>
  </si>
  <si>
    <t>000 2 02 30 000 00 0000 150</t>
  </si>
  <si>
    <t>Субвенции</t>
  </si>
  <si>
    <t>000 2 02 40 000 00 0000 150</t>
  </si>
  <si>
    <t>Межбюджетные трансферты</t>
  </si>
  <si>
    <t>000 2 02 49 999 10 0000 150</t>
  </si>
  <si>
    <t xml:space="preserve">Прочие межбюджетные трансферты </t>
  </si>
  <si>
    <t>000 2 07 05 020 10 0000 180</t>
  </si>
  <si>
    <t>Пожертвования</t>
  </si>
  <si>
    <t>ВСЕГО ДОХОДОВ</t>
  </si>
  <si>
    <t>0100</t>
  </si>
  <si>
    <t>Общегосударственные вопросы</t>
  </si>
  <si>
    <t>0104</t>
  </si>
  <si>
    <t>Функционирование местных администраций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</si>
  <si>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</si>
  <si>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</si>
  <si>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</si>
  <si>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</si>
  <si>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</si>
  <si>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</si>
  <si>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</si>
  <si>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</si>
  <si>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</si>
  <si>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</si>
  <si>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</si>
  <si>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</si>
  <si>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</si>
  <si>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ЧС природного и техногенного характера,пожарная безопасность</t>
  </si>
  <si>
    <t>0400</t>
  </si>
  <si>
    <t>Национальная экономика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</si>
  <si>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</si>
  <si>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</si>
  <si>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</si>
  <si>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</si>
  <si>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</si>
  <si>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</si>
  <si>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</si>
  <si>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</si>
  <si>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</si>
  <si>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</si>
  <si>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</si>
  <si>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</si>
  <si>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0705</t>
  </si>
  <si>
    <t>Профессиональная подготовка,переподготовка и повышение квалификации</t>
  </si>
  <si>
    <t>1000</t>
  </si>
  <si>
    <t>Социальная политика</t>
  </si>
  <si>
    <t>1001</t>
  </si>
  <si>
    <t>Пенсионное обеспечение</t>
  </si>
  <si>
    <t>ВСЕГО расходов</t>
  </si>
  <si>
    <t>дефицит, профицит</t>
  </si>
  <si>
    <t>Невыясненные поступления</t>
  </si>
  <si>
    <t>Возврат</t>
  </si>
  <si>
    <t>000 2 19 60 010 10 0000 150</t>
  </si>
  <si>
    <t>Ожидаемое исполнение  бюджета Исменецкого сельского поселения за  2025 год</t>
  </si>
  <si>
    <t>Утвержденный бюджет на 2025г</t>
  </si>
  <si>
    <t>Уточненный бюджет на 01.11.2025</t>
  </si>
  <si>
    <t>Исполнение на 01.11.2025 г.</t>
  </si>
  <si>
    <t>Ожидаемое исполнение за 2025 г.</t>
  </si>
  <si>
    <t>Проект бюджета на 2026 г.</t>
  </si>
  <si>
    <t>% роста проекта 2026 г. к утв.бюджету 2025 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</si>
</sst>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sz val="11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4" fillId="2" borderId="1" xfId="0" applyNumberFormat="1" applyFont="1" applyFill="1" applyBorder="1"/>
    <xf numFmtId="0" fontId="1" fillId="0" borderId="1" xfId="0" applyFont="1" applyBorder="1"/>
    <xf numFmtId="16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5" fillId="0" borderId="1" xfId="0" applyFont="1" applyBorder="1"/>
    <xf numFmtId="0" fontId="5" fillId="0" borderId="4" xfId="0" applyFont="1" applyBorder="1"/>
    <xf numFmtId="0" fontId="1" fillId="0" borderId="4" xfId="0" applyFont="1" applyBorder="1" applyAlignment="1">
      <alignment vertical="center" wrapText="1"/>
    </xf>
    <xf numFmtId="0" fontId="4" fillId="0" borderId="1" xfId="0" applyFont="1" applyBorder="1"/>
    <xf numFmtId="0" fontId="4" fillId="0" borderId="4" xfId="0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1" fillId="0" borderId="5" xfId="0" applyFont="1" applyBorder="1"/>
    <xf numFmtId="0" fontId="1" fillId="0" borderId="4" xfId="0" applyFont="1" applyBorder="1" applyAlignment="1">
      <alignment wrapText="1"/>
    </xf>
    <xf numFmtId="164" fontId="4" fillId="2" borderId="1" xfId="0" applyNumberFormat="1" applyFont="1" applyFill="1" applyBorder="1" applyAlignment="1">
      <alignment horizontal="right"/>
    </xf>
    <xf numFmtId="0" fontId="4" fillId="0" borderId="0" xfId="0" applyFont="1"/>
    <xf numFmtId="49" fontId="4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0" fontId="5" fillId="0" borderId="6" xfId="0" applyFont="1" applyBorder="1"/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right" vertical="center"/>
    </xf>
    <xf numFmtId="0" fontId="1" fillId="0" borderId="6" xfId="0" applyFont="1" applyBorder="1" applyAlignment="1">
      <alignment wrapText="1"/>
    </xf>
    <xf numFmtId="164" fontId="4" fillId="3" borderId="1" xfId="0" applyNumberFormat="1" applyFont="1" applyFill="1" applyBorder="1"/>
    <xf numFmtId="164" fontId="4" fillId="3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61"/>
  <sheetViews>
    <sheetView tabSelected="1" workbookViewId="0">
      <pane ySplit="6" topLeftCell="A34" activePane="bottomLeft" state="frozen"/>
      <selection pane="bottomLeft" activeCell="G24" sqref="G24"/>
    </sheetView>
  </sheetViews>
  <sheetFormatPr defaultColWidth="8.85546875" defaultRowHeight="12.75"/>
  <cols>
    <col min="1" max="1" width="26.7109375" customWidth="1"/>
    <col min="2" max="2" width="40" customWidth="1"/>
    <col min="3" max="3" width="12.140625" customWidth="1"/>
    <col min="4" max="4" width="12.7109375" customWidth="1"/>
    <col min="5" max="5" width="13.42578125" customWidth="1"/>
    <col min="6" max="6" width="11.42578125" customWidth="1"/>
    <col min="7" max="7" width="11.85546875" customWidth="1"/>
    <col min="8" max="8" width="13.5703125" customWidth="1"/>
    <col min="9" max="9" width="11" customWidth="1"/>
  </cols>
  <sheetData>
    <row r="2" spans="1:9" ht="15.75">
      <c r="A2" s="32" t="s">
        <v>102</v>
      </c>
      <c r="B2" s="32"/>
      <c r="C2" s="32"/>
      <c r="D2" s="32"/>
      <c r="E2" s="32"/>
      <c r="F2" s="32"/>
      <c r="G2" s="32"/>
      <c r="H2" s="32"/>
      <c r="I2" s="32"/>
    </row>
    <row r="4" spans="1:9" ht="12.75" customHeight="1">
      <c r="A4" s="33" t="s">
        <v>0</v>
      </c>
      <c r="B4" s="33" t="s">
        <v>1</v>
      </c>
      <c r="C4" s="36" t="s">
        <v>103</v>
      </c>
      <c r="D4" s="39" t="s">
        <v>104</v>
      </c>
      <c r="E4" s="39" t="s">
        <v>105</v>
      </c>
      <c r="F4" s="39" t="s">
        <v>106</v>
      </c>
      <c r="G4" s="36" t="s">
        <v>2</v>
      </c>
      <c r="H4" s="36" t="s">
        <v>107</v>
      </c>
      <c r="I4" s="36" t="s">
        <v>108</v>
      </c>
    </row>
    <row r="5" spans="1:9">
      <c r="A5" s="34"/>
      <c r="B5" s="34"/>
      <c r="C5" s="37"/>
      <c r="D5" s="40"/>
      <c r="E5" s="40"/>
      <c r="F5" s="40"/>
      <c r="G5" s="37"/>
      <c r="H5" s="37"/>
      <c r="I5" s="37"/>
    </row>
    <row r="6" spans="1:9" ht="35.25" customHeight="1">
      <c r="A6" s="35"/>
      <c r="B6" s="35"/>
      <c r="C6" s="38"/>
      <c r="D6" s="41"/>
      <c r="E6" s="41"/>
      <c r="F6" s="41"/>
      <c r="G6" s="38"/>
      <c r="H6" s="38"/>
      <c r="I6" s="38"/>
    </row>
    <row r="7" spans="1:9">
      <c r="A7" s="1"/>
      <c r="B7" s="2" t="s">
        <v>3</v>
      </c>
      <c r="C7" s="28">
        <f>C8+C9+C12+C13+C15+C16+C21+C10+C11+C25+C20+C27</f>
        <v>1127</v>
      </c>
      <c r="D7" s="28">
        <f>D8+D9+D12+D13+D15+D16+D10+D11+D25+D19+D27+D22</f>
        <v>1227</v>
      </c>
      <c r="E7" s="28">
        <f>E8+E9+E12+E13+E15+E16+E10+E11+E25+E19+E27+E22</f>
        <v>851.49734999999998</v>
      </c>
      <c r="F7" s="28">
        <f>F8+F9+F12+F13+F15+F16+F10+F11+F25+F19+F27+F22</f>
        <v>1229.8000000000002</v>
      </c>
      <c r="G7" s="28">
        <f>F7/D7*100</f>
        <v>100.22819885900572</v>
      </c>
      <c r="H7" s="28">
        <f>H8+H9+H12+H13+H15+H16+H21+H10+H11+H25+H20+H27</f>
        <v>1277.5</v>
      </c>
      <c r="I7" s="3">
        <f>H7/C7*100</f>
        <v>113.35403726708076</v>
      </c>
    </row>
    <row r="8" spans="1:9" ht="12" customHeight="1">
      <c r="A8" s="4" t="s">
        <v>4</v>
      </c>
      <c r="B8" s="4" t="s">
        <v>5</v>
      </c>
      <c r="C8" s="25">
        <v>158</v>
      </c>
      <c r="D8" s="25">
        <v>118</v>
      </c>
      <c r="E8" s="25">
        <v>114.06703</v>
      </c>
      <c r="F8" s="25">
        <v>128</v>
      </c>
      <c r="G8" s="25">
        <f>F8/D8*100</f>
        <v>108.47457627118644</v>
      </c>
      <c r="H8" s="25">
        <v>172</v>
      </c>
      <c r="I8" s="5">
        <f>H8/C8*100</f>
        <v>108.86075949367088</v>
      </c>
    </row>
    <row r="9" spans="1:9">
      <c r="A9" s="4" t="s">
        <v>6</v>
      </c>
      <c r="B9" s="4" t="s">
        <v>7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5">
        <v>0</v>
      </c>
    </row>
    <row r="10" spans="1:9">
      <c r="A10" s="4" t="s">
        <v>8</v>
      </c>
      <c r="B10" s="4" t="s">
        <v>9</v>
      </c>
      <c r="C10" s="25">
        <v>535</v>
      </c>
      <c r="D10" s="25">
        <v>515</v>
      </c>
      <c r="E10" s="25">
        <v>169.81501</v>
      </c>
      <c r="F10" s="25">
        <v>469</v>
      </c>
      <c r="G10" s="25">
        <f>F10/D10*100</f>
        <v>91.067961165048544</v>
      </c>
      <c r="H10" s="25">
        <v>520</v>
      </c>
      <c r="I10" s="5">
        <f>H10/C10*100</f>
        <v>97.196261682242991</v>
      </c>
    </row>
    <row r="11" spans="1:9">
      <c r="A11" s="4" t="s">
        <v>10</v>
      </c>
      <c r="B11" s="4" t="s">
        <v>11</v>
      </c>
      <c r="C11" s="25">
        <v>232</v>
      </c>
      <c r="D11" s="25">
        <v>312</v>
      </c>
      <c r="E11" s="25">
        <v>263.97730000000001</v>
      </c>
      <c r="F11" s="25">
        <v>312</v>
      </c>
      <c r="G11" s="25">
        <f>F11/D11*100</f>
        <v>100</v>
      </c>
      <c r="H11" s="25">
        <v>410</v>
      </c>
      <c r="I11" s="5">
        <f>H11/C11*100</f>
        <v>176.72413793103448</v>
      </c>
    </row>
    <row r="12" spans="1:9" ht="16.5" customHeight="1">
      <c r="A12" s="4" t="s">
        <v>12</v>
      </c>
      <c r="B12" s="4" t="s">
        <v>13</v>
      </c>
      <c r="C12" s="25">
        <v>2</v>
      </c>
      <c r="D12" s="25">
        <v>1</v>
      </c>
      <c r="E12" s="25">
        <v>0.8</v>
      </c>
      <c r="F12" s="25">
        <v>1</v>
      </c>
      <c r="G12" s="25">
        <f>F12/D12*100</f>
        <v>100</v>
      </c>
      <c r="H12" s="25">
        <v>0.5</v>
      </c>
      <c r="I12" s="5">
        <f>H12/C12*100</f>
        <v>25</v>
      </c>
    </row>
    <row r="13" spans="1:9" ht="24" hidden="1" customHeight="1">
      <c r="A13" s="4" t="s">
        <v>14</v>
      </c>
      <c r="B13" s="1" t="s">
        <v>15</v>
      </c>
      <c r="C13" s="25"/>
      <c r="D13" s="25"/>
      <c r="E13" s="25">
        <v>0</v>
      </c>
      <c r="F13" s="25"/>
      <c r="G13" s="25">
        <v>0</v>
      </c>
      <c r="H13" s="25"/>
      <c r="I13" s="5">
        <v>0</v>
      </c>
    </row>
    <row r="14" spans="1:9" ht="14.25" customHeight="1">
      <c r="A14" s="4" t="s">
        <v>16</v>
      </c>
      <c r="B14" s="4" t="s">
        <v>17</v>
      </c>
      <c r="C14" s="25">
        <f>C15+C16</f>
        <v>0</v>
      </c>
      <c r="D14" s="25">
        <f>D15+D16</f>
        <v>80</v>
      </c>
      <c r="E14" s="25">
        <f>E15+E16</f>
        <v>100.41361000000001</v>
      </c>
      <c r="F14" s="25">
        <f>F15+F16</f>
        <v>116.4</v>
      </c>
      <c r="G14" s="25">
        <f>F14/D14*100</f>
        <v>145.5</v>
      </c>
      <c r="H14" s="25">
        <v>175</v>
      </c>
      <c r="I14" s="5">
        <v>0</v>
      </c>
    </row>
    <row r="15" spans="1:9" ht="25.5">
      <c r="A15" s="4" t="s">
        <v>18</v>
      </c>
      <c r="B15" s="1" t="s">
        <v>19</v>
      </c>
      <c r="C15" s="25">
        <v>0</v>
      </c>
      <c r="D15" s="25">
        <v>80</v>
      </c>
      <c r="E15" s="25">
        <v>100.41361000000001</v>
      </c>
      <c r="F15" s="25">
        <v>116.4</v>
      </c>
      <c r="G15" s="25">
        <f>F15/D15*100</f>
        <v>145.5</v>
      </c>
      <c r="H15" s="25">
        <v>75</v>
      </c>
      <c r="I15" s="5">
        <v>0</v>
      </c>
    </row>
    <row r="16" spans="1:9">
      <c r="A16" s="4" t="s">
        <v>20</v>
      </c>
      <c r="B16" s="6" t="s">
        <v>21</v>
      </c>
      <c r="C16" s="25">
        <v>0</v>
      </c>
      <c r="D16" s="25">
        <v>0</v>
      </c>
      <c r="E16" s="25">
        <v>0</v>
      </c>
      <c r="F16" s="25">
        <v>0</v>
      </c>
      <c r="G16" s="25"/>
      <c r="H16" s="25"/>
      <c r="I16" s="5">
        <v>0</v>
      </c>
    </row>
    <row r="17" spans="1:9">
      <c r="A17" s="4" t="s">
        <v>22</v>
      </c>
      <c r="B17" s="6"/>
      <c r="C17" s="25"/>
      <c r="D17" s="25">
        <v>0</v>
      </c>
      <c r="E17" s="25"/>
      <c r="F17" s="25">
        <v>0</v>
      </c>
      <c r="G17" s="25" t="e">
        <f>F17/D17*100</f>
        <v>#DIV/0!</v>
      </c>
      <c r="H17" s="25"/>
      <c r="I17" s="5"/>
    </row>
    <row r="18" spans="1:9">
      <c r="A18" s="4" t="s">
        <v>23</v>
      </c>
      <c r="B18" s="6"/>
      <c r="C18" s="25"/>
      <c r="D18" s="25">
        <v>0</v>
      </c>
      <c r="E18" s="25">
        <v>2.5000000000000001E-2</v>
      </c>
      <c r="F18" s="25">
        <v>0</v>
      </c>
      <c r="G18" s="25" t="e">
        <f>F18/D18*100</f>
        <v>#DIV/0!</v>
      </c>
      <c r="H18" s="25"/>
      <c r="I18" s="5"/>
    </row>
    <row r="19" spans="1:9" ht="28.5" customHeight="1">
      <c r="A19" s="4" t="s">
        <v>24</v>
      </c>
      <c r="B19" s="1" t="s">
        <v>25</v>
      </c>
      <c r="C19" s="25"/>
      <c r="D19" s="25">
        <f>D20+D21</f>
        <v>0</v>
      </c>
      <c r="E19" s="25">
        <f>E20+E21</f>
        <v>0</v>
      </c>
      <c r="F19" s="25">
        <f>F20+F21</f>
        <v>0</v>
      </c>
      <c r="G19" s="25"/>
      <c r="H19" s="25"/>
      <c r="I19" s="5">
        <v>0</v>
      </c>
    </row>
    <row r="20" spans="1:9" ht="15" customHeight="1">
      <c r="A20" s="4" t="s">
        <v>26</v>
      </c>
      <c r="B20" s="1" t="s">
        <v>27</v>
      </c>
      <c r="C20" s="25"/>
      <c r="D20" s="25"/>
      <c r="E20" s="25"/>
      <c r="F20" s="25"/>
      <c r="G20" s="25"/>
      <c r="H20" s="25"/>
      <c r="I20" s="5">
        <v>0</v>
      </c>
    </row>
    <row r="21" spans="1:9" ht="27" customHeight="1">
      <c r="A21" s="4" t="s">
        <v>28</v>
      </c>
      <c r="B21" s="1" t="s">
        <v>29</v>
      </c>
      <c r="C21" s="25">
        <v>0</v>
      </c>
      <c r="D21" s="25">
        <v>0</v>
      </c>
      <c r="E21" s="25">
        <v>0</v>
      </c>
      <c r="F21" s="25">
        <v>0</v>
      </c>
      <c r="G21" s="25"/>
      <c r="H21" s="25">
        <v>100</v>
      </c>
      <c r="I21" s="5">
        <v>0</v>
      </c>
    </row>
    <row r="22" spans="1:9" ht="15">
      <c r="A22" s="7" t="s">
        <v>30</v>
      </c>
      <c r="B22" s="7" t="s">
        <v>31</v>
      </c>
      <c r="C22" s="25"/>
      <c r="D22" s="25">
        <v>1</v>
      </c>
      <c r="E22" s="25">
        <v>2.4243999999999999</v>
      </c>
      <c r="F22" s="25">
        <v>3.4</v>
      </c>
      <c r="G22" s="25">
        <f>F22/D22*100</f>
        <v>340</v>
      </c>
      <c r="H22" s="25"/>
      <c r="I22" s="5" t="e">
        <f>H22/C22*100</f>
        <v>#DIV/0!</v>
      </c>
    </row>
    <row r="23" spans="1:9" ht="15">
      <c r="A23" s="7" t="s">
        <v>32</v>
      </c>
      <c r="B23" s="8" t="s">
        <v>33</v>
      </c>
      <c r="C23" s="25"/>
      <c r="D23" s="25"/>
      <c r="E23" s="25"/>
      <c r="F23" s="25"/>
      <c r="G23" s="25" t="e">
        <f>F23/D23*100</f>
        <v>#DIV/0!</v>
      </c>
      <c r="H23" s="25"/>
      <c r="I23" s="5" t="e">
        <f>H23/C23*100</f>
        <v>#DIV/0!</v>
      </c>
    </row>
    <row r="24" spans="1:9" ht="15">
      <c r="A24" s="4" t="s">
        <v>23</v>
      </c>
      <c r="B24" s="24" t="s">
        <v>99</v>
      </c>
      <c r="C24" s="25"/>
      <c r="D24" s="25"/>
      <c r="E24" s="25">
        <v>0</v>
      </c>
      <c r="F24" s="25"/>
      <c r="G24" s="25"/>
      <c r="H24" s="25"/>
      <c r="I24" s="5"/>
    </row>
    <row r="25" spans="1:9">
      <c r="A25" s="4" t="s">
        <v>34</v>
      </c>
      <c r="B25" s="9" t="s">
        <v>35</v>
      </c>
      <c r="C25" s="25"/>
      <c r="D25" s="25"/>
      <c r="E25" s="25"/>
      <c r="F25" s="25"/>
      <c r="G25" s="25" t="e">
        <f t="shared" ref="G25:G30" si="0">F25/D25*100</f>
        <v>#DIV/0!</v>
      </c>
      <c r="H25" s="25"/>
      <c r="I25" s="5" t="e">
        <f>H25/C25*100</f>
        <v>#DIV/0!</v>
      </c>
    </row>
    <row r="26" spans="1:9">
      <c r="A26" s="4" t="s">
        <v>36</v>
      </c>
      <c r="B26" s="9" t="s">
        <v>37</v>
      </c>
      <c r="C26" s="25">
        <v>0</v>
      </c>
      <c r="D26" s="25">
        <v>0</v>
      </c>
      <c r="E26" s="25">
        <v>0</v>
      </c>
      <c r="F26" s="25">
        <v>0</v>
      </c>
      <c r="G26" s="25" t="e">
        <f t="shared" si="0"/>
        <v>#DIV/0!</v>
      </c>
      <c r="H26" s="25">
        <v>0</v>
      </c>
      <c r="I26" s="5">
        <v>0</v>
      </c>
    </row>
    <row r="27" spans="1:9">
      <c r="A27" s="4" t="s">
        <v>38</v>
      </c>
      <c r="B27" s="9" t="s">
        <v>39</v>
      </c>
      <c r="C27" s="25">
        <v>200</v>
      </c>
      <c r="D27" s="25">
        <v>200</v>
      </c>
      <c r="E27" s="25">
        <v>200</v>
      </c>
      <c r="F27" s="25">
        <v>200</v>
      </c>
      <c r="G27" s="25">
        <f t="shared" si="0"/>
        <v>100</v>
      </c>
      <c r="H27" s="25"/>
      <c r="I27" s="5"/>
    </row>
    <row r="28" spans="1:9">
      <c r="A28" s="10" t="s">
        <v>40</v>
      </c>
      <c r="B28" s="11" t="s">
        <v>41</v>
      </c>
      <c r="C28" s="29">
        <f>C29+C33+C34+C35+C36+C37+C38</f>
        <v>9280.9936999999991</v>
      </c>
      <c r="D28" s="29">
        <f>D29+D33+D34+D35+D36+D37+D38</f>
        <v>9463.6120499999997</v>
      </c>
      <c r="E28" s="29">
        <f>E29+E33+E34+E35+E36+E37+E38+E39</f>
        <v>8314.8960599999991</v>
      </c>
      <c r="F28" s="29">
        <f>F29+F33+F34+F35+F36+F37+F38</f>
        <v>9463.6</v>
      </c>
      <c r="G28" s="29">
        <f t="shared" si="0"/>
        <v>99.999872670182</v>
      </c>
      <c r="H28" s="29">
        <f>H29+H33+H34+H35+H36+H37+H38</f>
        <v>6786.0700000000006</v>
      </c>
      <c r="I28" s="12">
        <f>H28/C28*100</f>
        <v>73.117924861860445</v>
      </c>
    </row>
    <row r="29" spans="1:9">
      <c r="A29" s="4" t="s">
        <v>42</v>
      </c>
      <c r="B29" s="9" t="s">
        <v>43</v>
      </c>
      <c r="C29" s="26">
        <f>C30+C32+C31</f>
        <v>2541</v>
      </c>
      <c r="D29" s="26">
        <f>D30+D32</f>
        <v>2541</v>
      </c>
      <c r="E29" s="26">
        <f>E30+E32</f>
        <v>2419</v>
      </c>
      <c r="F29" s="26">
        <f>F30</f>
        <v>2541</v>
      </c>
      <c r="G29" s="26">
        <f t="shared" si="0"/>
        <v>100</v>
      </c>
      <c r="H29" s="26">
        <f>H30</f>
        <v>3314.5</v>
      </c>
      <c r="I29" s="5">
        <f>H29/C29*100</f>
        <v>130.44077134986225</v>
      </c>
    </row>
    <row r="30" spans="1:9">
      <c r="A30" s="4" t="s">
        <v>44</v>
      </c>
      <c r="B30" s="9" t="s">
        <v>45</v>
      </c>
      <c r="C30" s="26">
        <v>2541</v>
      </c>
      <c r="D30" s="26">
        <v>2541</v>
      </c>
      <c r="E30" s="26">
        <v>2419</v>
      </c>
      <c r="F30" s="26">
        <v>2541</v>
      </c>
      <c r="G30" s="26">
        <f t="shared" si="0"/>
        <v>100</v>
      </c>
      <c r="H30" s="26">
        <v>3314.5</v>
      </c>
      <c r="I30" s="5">
        <f>H30/C30*100</f>
        <v>130.44077134986225</v>
      </c>
    </row>
    <row r="31" spans="1:9" ht="0.75" customHeight="1">
      <c r="A31" s="4"/>
      <c r="B31" s="9"/>
      <c r="C31" s="26"/>
      <c r="D31" s="26"/>
      <c r="E31" s="26"/>
      <c r="F31" s="26"/>
      <c r="G31" s="26"/>
      <c r="H31" s="26"/>
      <c r="I31" s="5"/>
    </row>
    <row r="32" spans="1:9" hidden="1">
      <c r="A32" s="4" t="s">
        <v>46</v>
      </c>
      <c r="B32" s="9" t="s">
        <v>47</v>
      </c>
      <c r="C32" s="26"/>
      <c r="D32" s="26">
        <v>0</v>
      </c>
      <c r="E32" s="26">
        <v>0</v>
      </c>
      <c r="F32" s="26">
        <v>0</v>
      </c>
      <c r="G32" s="25" t="e">
        <f>F32/D32*100</f>
        <v>#DIV/0!</v>
      </c>
      <c r="H32" s="26"/>
      <c r="I32" s="5"/>
    </row>
    <row r="33" spans="1:9" ht="15.75" customHeight="1">
      <c r="A33" s="4" t="s">
        <v>48</v>
      </c>
      <c r="B33" s="9" t="s">
        <v>49</v>
      </c>
      <c r="C33" s="26">
        <v>1648.21318</v>
      </c>
      <c r="D33" s="26">
        <v>1216.106</v>
      </c>
      <c r="E33" s="26">
        <v>1216.106</v>
      </c>
      <c r="F33" s="26">
        <v>1216.0999999999999</v>
      </c>
      <c r="G33" s="26">
        <f>F33/D33*100</f>
        <v>99.999506621955646</v>
      </c>
      <c r="H33" s="26">
        <v>0</v>
      </c>
      <c r="I33" s="5">
        <f>H33/C33*100</f>
        <v>0</v>
      </c>
    </row>
    <row r="34" spans="1:9">
      <c r="A34" s="4" t="s">
        <v>50</v>
      </c>
      <c r="B34" s="9" t="s">
        <v>51</v>
      </c>
      <c r="C34" s="26">
        <v>369</v>
      </c>
      <c r="D34" s="26">
        <v>373</v>
      </c>
      <c r="E34" s="26">
        <v>175.30199999999999</v>
      </c>
      <c r="F34" s="26">
        <v>373</v>
      </c>
      <c r="G34" s="26">
        <f>F34/D34*100</f>
        <v>100</v>
      </c>
      <c r="H34" s="26">
        <v>496.3</v>
      </c>
      <c r="I34" s="5">
        <f>H34/C34*100</f>
        <v>134.49864498644988</v>
      </c>
    </row>
    <row r="35" spans="1:9" ht="11.25" customHeight="1">
      <c r="A35" s="13" t="s">
        <v>52</v>
      </c>
      <c r="B35" s="9" t="s">
        <v>53</v>
      </c>
      <c r="C35" s="26">
        <v>4322.7805200000003</v>
      </c>
      <c r="D35" s="26">
        <v>3904.4715299999998</v>
      </c>
      <c r="E35" s="26">
        <v>3707.6389199999999</v>
      </c>
      <c r="F35" s="26">
        <v>3904.5</v>
      </c>
      <c r="G35" s="26">
        <f>F35/D35*100</f>
        <v>100.00072916397984</v>
      </c>
      <c r="H35" s="26">
        <v>2128.17</v>
      </c>
      <c r="I35" s="5">
        <f>H35/C35*100</f>
        <v>49.231507131895746</v>
      </c>
    </row>
    <row r="36" spans="1:9" hidden="1">
      <c r="A36" s="13"/>
      <c r="B36" s="9"/>
      <c r="C36" s="26"/>
      <c r="D36" s="26"/>
      <c r="E36" s="26"/>
      <c r="F36" s="26"/>
      <c r="G36" s="26"/>
      <c r="H36" s="26"/>
      <c r="I36" s="5"/>
    </row>
    <row r="37" spans="1:9" ht="13.5" customHeight="1">
      <c r="A37" s="13" t="s">
        <v>54</v>
      </c>
      <c r="B37" s="9" t="s">
        <v>55</v>
      </c>
      <c r="C37" s="26">
        <v>400</v>
      </c>
      <c r="D37" s="26">
        <v>1429.0345199999999</v>
      </c>
      <c r="E37" s="26">
        <v>866.01732000000004</v>
      </c>
      <c r="F37" s="26">
        <v>1429</v>
      </c>
      <c r="G37" s="26">
        <f>F37/D37*100</f>
        <v>99.997584383056065</v>
      </c>
      <c r="H37" s="26">
        <v>847.1</v>
      </c>
      <c r="I37" s="5">
        <v>0</v>
      </c>
    </row>
    <row r="38" spans="1:9" hidden="1">
      <c r="A38" s="13" t="s">
        <v>56</v>
      </c>
      <c r="B38" s="14" t="s">
        <v>57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5">
        <v>0</v>
      </c>
    </row>
    <row r="39" spans="1:9">
      <c r="A39" s="13" t="s">
        <v>101</v>
      </c>
      <c r="B39" s="27" t="s">
        <v>100</v>
      </c>
      <c r="C39" s="26"/>
      <c r="D39" s="26"/>
      <c r="E39" s="26">
        <v>-69.168180000000007</v>
      </c>
      <c r="F39" s="26"/>
      <c r="G39" s="26"/>
      <c r="H39" s="26"/>
      <c r="I39" s="5"/>
    </row>
    <row r="40" spans="1:9" ht="15" customHeight="1">
      <c r="A40" s="30" t="s">
        <v>58</v>
      </c>
      <c r="B40" s="31"/>
      <c r="C40" s="22">
        <f>C7+C28</f>
        <v>10407.993699999999</v>
      </c>
      <c r="D40" s="22">
        <f>D7+D28</f>
        <v>10690.61205</v>
      </c>
      <c r="E40" s="22">
        <f>E7+E28</f>
        <v>9166.3934099999988</v>
      </c>
      <c r="F40" s="22">
        <f>F7+F28</f>
        <v>10693.400000000001</v>
      </c>
      <c r="G40" s="22">
        <f>F40/D40*100</f>
        <v>100.02607848818161</v>
      </c>
      <c r="H40" s="22">
        <f>H7+H28</f>
        <v>8063.5700000000006</v>
      </c>
      <c r="I40" s="15">
        <f>H40/C40*100</f>
        <v>77.474777871935117</v>
      </c>
    </row>
    <row r="41" spans="1:9" s="16" customFormat="1" ht="17.25" customHeight="1">
      <c r="A41" s="17" t="s">
        <v>59</v>
      </c>
      <c r="B41" s="2" t="s">
        <v>60</v>
      </c>
      <c r="C41" s="22">
        <f>C42+C43+C45+C44</f>
        <v>2711</v>
      </c>
      <c r="D41" s="22">
        <f>D42+D43+D45+D44</f>
        <v>3095.3535200000001</v>
      </c>
      <c r="E41" s="22">
        <f>E42+E43+E45+E44</f>
        <v>2446.2794699999999</v>
      </c>
      <c r="F41" s="22">
        <f>F42+F43+F45+F44</f>
        <v>3085.4</v>
      </c>
      <c r="G41" s="22">
        <f>F41/D41*100</f>
        <v>99.678436729902174</v>
      </c>
      <c r="H41" s="22">
        <f>H42+H43+H45+H44</f>
        <v>3811.4589999999998</v>
      </c>
      <c r="I41" s="22">
        <f>H41/C41*100</f>
        <v>140.59236444116561</v>
      </c>
    </row>
    <row r="42" spans="1:9" ht="22.5" customHeight="1">
      <c r="A42" s="18" t="s">
        <v>61</v>
      </c>
      <c r="B42" s="1" t="s">
        <v>62</v>
      </c>
      <c r="C42" s="23">
        <v>2701</v>
      </c>
      <c r="D42" s="23">
        <v>3085.3535200000001</v>
      </c>
      <c r="E42" s="23">
        <v>2446.2794699999999</v>
      </c>
      <c r="F42" s="23">
        <v>3085.4</v>
      </c>
      <c r="G42" s="23">
        <f>F42/D42*100</f>
        <v>100.00150647242525</v>
      </c>
      <c r="H42" s="23">
        <v>3734.3589999999999</v>
      </c>
      <c r="I42" s="23">
        <f>H42/C42*100</f>
        <v>138.25838578304334</v>
      </c>
    </row>
    <row r="43" spans="1:9" ht="25.5">
      <c r="A43" s="18" t="s">
        <v>63</v>
      </c>
      <c r="B43" s="1" t="s">
        <v>64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/>
      <c r="I43" s="23">
        <v>0</v>
      </c>
    </row>
    <row r="44" spans="1:9" ht="18" customHeight="1">
      <c r="A44" s="18" t="s">
        <v>65</v>
      </c>
      <c r="B44" s="1" t="s">
        <v>66</v>
      </c>
      <c r="C44" s="23">
        <v>10</v>
      </c>
      <c r="D44" s="23">
        <v>10</v>
      </c>
      <c r="E44" s="23">
        <v>0</v>
      </c>
      <c r="F44" s="23">
        <v>0</v>
      </c>
      <c r="G44" s="23">
        <v>0</v>
      </c>
      <c r="H44" s="23">
        <v>10</v>
      </c>
      <c r="I44" s="23">
        <f>H44/C44*100</f>
        <v>100</v>
      </c>
    </row>
    <row r="45" spans="1:9">
      <c r="A45" s="18" t="s">
        <v>67</v>
      </c>
      <c r="B45" s="1" t="s">
        <v>68</v>
      </c>
      <c r="C45" s="23">
        <v>0</v>
      </c>
      <c r="D45" s="23">
        <v>0</v>
      </c>
      <c r="E45" s="23">
        <v>0</v>
      </c>
      <c r="F45" s="23">
        <v>0</v>
      </c>
      <c r="G45" s="23" t="e">
        <f>F45/D45*100</f>
        <v>#DIV/0!</v>
      </c>
      <c r="H45" s="23">
        <v>67.099999999999994</v>
      </c>
      <c r="I45" s="23">
        <v>0</v>
      </c>
    </row>
    <row r="46" spans="1:9" ht="15.75" customHeight="1">
      <c r="A46" s="17" t="s">
        <v>69</v>
      </c>
      <c r="B46" s="2" t="s">
        <v>70</v>
      </c>
      <c r="C46" s="22">
        <f>C47</f>
        <v>369</v>
      </c>
      <c r="D46" s="22">
        <f>D47</f>
        <v>373</v>
      </c>
      <c r="E46" s="22">
        <f>E47</f>
        <v>175.30199999999999</v>
      </c>
      <c r="F46" s="22">
        <f>F47</f>
        <v>373</v>
      </c>
      <c r="G46" s="22">
        <f>F46/D46*100</f>
        <v>100</v>
      </c>
      <c r="H46" s="22">
        <f>H47</f>
        <v>496.3</v>
      </c>
      <c r="I46" s="22">
        <f>H46/C46*100</f>
        <v>134.49864498644988</v>
      </c>
    </row>
    <row r="47" spans="1:9" ht="27" customHeight="1">
      <c r="A47" s="18" t="s">
        <v>71</v>
      </c>
      <c r="B47" s="1" t="s">
        <v>72</v>
      </c>
      <c r="C47" s="23">
        <v>369</v>
      </c>
      <c r="D47" s="23">
        <v>373</v>
      </c>
      <c r="E47" s="23">
        <v>175.30199999999999</v>
      </c>
      <c r="F47" s="23">
        <v>373</v>
      </c>
      <c r="G47" s="23">
        <f>F47/D47*100</f>
        <v>100</v>
      </c>
      <c r="H47" s="23">
        <v>496.3</v>
      </c>
      <c r="I47" s="23">
        <f>H47/C47*100</f>
        <v>134.49864498644988</v>
      </c>
    </row>
    <row r="48" spans="1:9" ht="30.75" customHeight="1">
      <c r="A48" s="17" t="s">
        <v>73</v>
      </c>
      <c r="B48" s="2" t="s">
        <v>74</v>
      </c>
      <c r="C48" s="22">
        <f>C49</f>
        <v>46.023180000000004</v>
      </c>
      <c r="D48" s="22">
        <f>D49</f>
        <v>96.023179999999996</v>
      </c>
      <c r="E48" s="22">
        <f>E49</f>
        <v>96.023179999999996</v>
      </c>
      <c r="F48" s="22">
        <f>F49</f>
        <v>96</v>
      </c>
      <c r="G48" s="23">
        <f>F48/D48*100</f>
        <v>99.975859995471922</v>
      </c>
      <c r="H48" s="22">
        <f>H49</f>
        <v>100</v>
      </c>
      <c r="I48" s="22">
        <v>0</v>
      </c>
    </row>
    <row r="49" spans="1:9" ht="38.25" customHeight="1">
      <c r="A49" s="18" t="s">
        <v>75</v>
      </c>
      <c r="B49" s="19" t="s">
        <v>76</v>
      </c>
      <c r="C49" s="23">
        <v>46.023180000000004</v>
      </c>
      <c r="D49" s="23">
        <v>96.023179999999996</v>
      </c>
      <c r="E49" s="23">
        <v>96.023179999999996</v>
      </c>
      <c r="F49" s="23">
        <v>96</v>
      </c>
      <c r="G49" s="23">
        <f>F49/D49*100</f>
        <v>99.975859995471922</v>
      </c>
      <c r="H49" s="23">
        <v>100</v>
      </c>
      <c r="I49" s="23">
        <f t="shared" ref="I49:I55" si="1">H49/C49*100</f>
        <v>217.28181320803995</v>
      </c>
    </row>
    <row r="50" spans="1:9" ht="20.25" customHeight="1">
      <c r="A50" s="17" t="s">
        <v>77</v>
      </c>
      <c r="B50" s="2" t="s">
        <v>78</v>
      </c>
      <c r="C50" s="22">
        <f>C51+C52</f>
        <v>6309.66752</v>
      </c>
      <c r="D50" s="22">
        <f>D51+D52</f>
        <v>5452.8323499999997</v>
      </c>
      <c r="E50" s="22">
        <f>E51+E52</f>
        <v>5142.9287400000003</v>
      </c>
      <c r="F50" s="22">
        <f>F51+F52</f>
        <v>5452.9</v>
      </c>
      <c r="G50" s="22">
        <v>0</v>
      </c>
      <c r="H50" s="22">
        <f>H51+H52</f>
        <v>2244.011</v>
      </c>
      <c r="I50" s="22">
        <f t="shared" si="1"/>
        <v>35.564647311242162</v>
      </c>
    </row>
    <row r="51" spans="1:9" ht="15.75" customHeight="1">
      <c r="A51" s="18" t="s">
        <v>79</v>
      </c>
      <c r="B51" s="1" t="s">
        <v>80</v>
      </c>
      <c r="C51" s="23">
        <v>4264.2975200000001</v>
      </c>
      <c r="D51" s="23">
        <v>3944.7755499999998</v>
      </c>
      <c r="E51" s="23">
        <v>3666.3549400000002</v>
      </c>
      <c r="F51" s="23">
        <v>3944.8</v>
      </c>
      <c r="G51" s="23">
        <f>F51/D51*100</f>
        <v>100.00061980712694</v>
      </c>
      <c r="H51" s="23">
        <v>2164.011</v>
      </c>
      <c r="I51" s="23">
        <f t="shared" si="1"/>
        <v>50.747186139113474</v>
      </c>
    </row>
    <row r="52" spans="1:9" ht="25.5" customHeight="1">
      <c r="A52" s="18" t="s">
        <v>81</v>
      </c>
      <c r="B52" s="20" t="s">
        <v>82</v>
      </c>
      <c r="C52" s="23">
        <v>2045.37</v>
      </c>
      <c r="D52" s="23">
        <v>1508.0568000000001</v>
      </c>
      <c r="E52" s="23">
        <v>1476.5737999999999</v>
      </c>
      <c r="F52" s="23">
        <v>1508.1</v>
      </c>
      <c r="G52" s="23">
        <v>0</v>
      </c>
      <c r="H52" s="23">
        <v>80</v>
      </c>
      <c r="I52" s="23">
        <f t="shared" si="1"/>
        <v>3.911272777052563</v>
      </c>
    </row>
    <row r="53" spans="1:9">
      <c r="A53" s="17" t="s">
        <v>83</v>
      </c>
      <c r="B53" s="21" t="s">
        <v>84</v>
      </c>
      <c r="C53" s="22">
        <f>C54+C55</f>
        <v>575.50299999999993</v>
      </c>
      <c r="D53" s="22">
        <f>D54+D55</f>
        <v>1414.6030000000001</v>
      </c>
      <c r="E53" s="22">
        <f>E54+E55</f>
        <v>1114.258</v>
      </c>
      <c r="F53" s="22">
        <f>F54+F55</f>
        <v>1414.6</v>
      </c>
      <c r="G53" s="22">
        <f>F53/D53*100</f>
        <v>99.999787926365187</v>
      </c>
      <c r="H53" s="22">
        <f>H54+H55</f>
        <v>896</v>
      </c>
      <c r="I53" s="22">
        <f t="shared" si="1"/>
        <v>155.68989214652225</v>
      </c>
    </row>
    <row r="54" spans="1:9">
      <c r="A54" s="18" t="s">
        <v>85</v>
      </c>
      <c r="B54" s="1" t="s">
        <v>86</v>
      </c>
      <c r="C54" s="23">
        <v>90</v>
      </c>
      <c r="D54" s="23">
        <v>90</v>
      </c>
      <c r="E54" s="23">
        <v>50</v>
      </c>
      <c r="F54" s="23">
        <v>90</v>
      </c>
      <c r="G54" s="23">
        <f>F54/D54*100</f>
        <v>100</v>
      </c>
      <c r="H54" s="23">
        <v>150</v>
      </c>
      <c r="I54" s="23">
        <f t="shared" si="1"/>
        <v>166.66666666666669</v>
      </c>
    </row>
    <row r="55" spans="1:9" ht="14.25" customHeight="1">
      <c r="A55" s="18" t="s">
        <v>87</v>
      </c>
      <c r="B55" s="1" t="s">
        <v>88</v>
      </c>
      <c r="C55" s="23">
        <v>485.50299999999999</v>
      </c>
      <c r="D55" s="23">
        <v>1324.6030000000001</v>
      </c>
      <c r="E55" s="23">
        <v>1064.258</v>
      </c>
      <c r="F55" s="23">
        <v>1324.6</v>
      </c>
      <c r="G55" s="23">
        <f>F55/D55*100</f>
        <v>99.999773517046236</v>
      </c>
      <c r="H55" s="23">
        <v>746</v>
      </c>
      <c r="I55" s="23">
        <f t="shared" si="1"/>
        <v>153.6550752518522</v>
      </c>
    </row>
    <row r="56" spans="1:9" ht="15" hidden="1" customHeight="1">
      <c r="A56" s="17" t="s">
        <v>89</v>
      </c>
      <c r="B56" s="2" t="s">
        <v>90</v>
      </c>
      <c r="C56" s="23">
        <f t="shared" ref="C56:H56" si="2">C57</f>
        <v>0</v>
      </c>
      <c r="D56" s="23">
        <f t="shared" si="2"/>
        <v>0</v>
      </c>
      <c r="E56" s="23">
        <f t="shared" si="2"/>
        <v>0</v>
      </c>
      <c r="F56" s="23">
        <f t="shared" si="2"/>
        <v>0</v>
      </c>
      <c r="G56" s="23" t="e">
        <f t="shared" si="2"/>
        <v>#DIV/0!</v>
      </c>
      <c r="H56" s="23">
        <f t="shared" si="2"/>
        <v>0</v>
      </c>
      <c r="I56" s="23">
        <v>0</v>
      </c>
    </row>
    <row r="57" spans="1:9" ht="40.5" hidden="1" customHeight="1">
      <c r="A57" s="18" t="s">
        <v>91</v>
      </c>
      <c r="B57" s="1" t="s">
        <v>92</v>
      </c>
      <c r="C57" s="23">
        <v>0</v>
      </c>
      <c r="D57" s="23">
        <v>0</v>
      </c>
      <c r="E57" s="23">
        <v>0</v>
      </c>
      <c r="F57" s="23">
        <v>0</v>
      </c>
      <c r="G57" s="23" t="e">
        <f>F57/D57*100</f>
        <v>#DIV/0!</v>
      </c>
      <c r="H57" s="23">
        <v>0</v>
      </c>
      <c r="I57" s="23">
        <v>0</v>
      </c>
    </row>
    <row r="58" spans="1:9" ht="15.75" customHeight="1">
      <c r="A58" s="17" t="s">
        <v>93</v>
      </c>
      <c r="B58" s="10" t="s">
        <v>94</v>
      </c>
      <c r="C58" s="22">
        <f>C59</f>
        <v>396.8</v>
      </c>
      <c r="D58" s="22">
        <f>D59</f>
        <v>396.8</v>
      </c>
      <c r="E58" s="22">
        <f>E59</f>
        <v>330.58909999999997</v>
      </c>
      <c r="F58" s="22">
        <f>F59</f>
        <v>396.8</v>
      </c>
      <c r="G58" s="22">
        <f>F58/D58*100</f>
        <v>100</v>
      </c>
      <c r="H58" s="22">
        <f>H59</f>
        <v>515.79999999999995</v>
      </c>
      <c r="I58" s="22">
        <f>H58/C58*100</f>
        <v>129.98991935483869</v>
      </c>
    </row>
    <row r="59" spans="1:9" ht="15.75" customHeight="1">
      <c r="A59" s="18" t="s">
        <v>95</v>
      </c>
      <c r="B59" s="4" t="s">
        <v>96</v>
      </c>
      <c r="C59" s="23">
        <v>396.8</v>
      </c>
      <c r="D59" s="23">
        <v>396.8</v>
      </c>
      <c r="E59" s="23">
        <v>330.58909999999997</v>
      </c>
      <c r="F59" s="23">
        <v>396.8</v>
      </c>
      <c r="G59" s="23">
        <f>F59/D59*100</f>
        <v>100</v>
      </c>
      <c r="H59" s="23">
        <v>515.79999999999995</v>
      </c>
      <c r="I59" s="23">
        <f>H59/C59*100</f>
        <v>129.98991935483869</v>
      </c>
    </row>
    <row r="60" spans="1:9">
      <c r="A60" s="18"/>
      <c r="B60" s="10" t="s">
        <v>97</v>
      </c>
      <c r="C60" s="22">
        <f t="shared" ref="C60" si="3">C41+C46+C48+C50+C53+C58+C56</f>
        <v>10407.993699999999</v>
      </c>
      <c r="D60" s="22">
        <f t="shared" ref="D60:H60" si="4">D41+D46+D48+D50+D53+D58+D56</f>
        <v>10828.61205</v>
      </c>
      <c r="E60" s="22">
        <f t="shared" si="4"/>
        <v>9305.3804899999996</v>
      </c>
      <c r="F60" s="22">
        <f t="shared" ref="F60" si="5">F41+F46+F48+F50+F53+F58+F56</f>
        <v>10818.699999999999</v>
      </c>
      <c r="G60" s="22" t="e">
        <f t="shared" si="4"/>
        <v>#DIV/0!</v>
      </c>
      <c r="H60" s="22">
        <f t="shared" si="4"/>
        <v>8063.5700000000006</v>
      </c>
      <c r="I60" s="23">
        <f>H60/C60*100</f>
        <v>77.474777871935117</v>
      </c>
    </row>
    <row r="61" spans="1:9">
      <c r="A61" s="4"/>
      <c r="B61" s="4" t="s">
        <v>98</v>
      </c>
      <c r="C61" s="23">
        <f>C40-C60</f>
        <v>0</v>
      </c>
      <c r="D61" s="23">
        <f>D40-D60</f>
        <v>-138</v>
      </c>
      <c r="E61" s="23">
        <f>E40-E60</f>
        <v>-138.98708000000079</v>
      </c>
      <c r="F61" s="23">
        <f>F40-F60</f>
        <v>-125.29999999999745</v>
      </c>
      <c r="G61" s="23">
        <v>0</v>
      </c>
      <c r="H61" s="23">
        <f>H40-H60</f>
        <v>0</v>
      </c>
      <c r="I61" s="23">
        <v>0</v>
      </c>
    </row>
  </sheetData>
  <mergeCells count="11">
    <mergeCell ref="A40:B40"/>
    <mergeCell ref="A2:I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55118110236220474" right="0.47244094488188981" top="0.47244094488188981" bottom="0.31496062992125984" header="0.31496062992125984" footer="0.27559055118110237"/>
  <pageSetup paperSize="9" scale="54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Лист3!_GoBack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2025-11-12T13:41:47Z</cp:lastPrinted>
  <dcterms:modified xsi:type="dcterms:W3CDTF">2025-11-12T14:09:30Z</dcterms:modified>
</cp:coreProperties>
</file>